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4000" windowHeight="9840" tabRatio="465" activeTab="0"/>
  </bookViews>
  <sheets>
    <sheet name="学硕" sheetId="1" r:id="rId1"/>
    <sheet name="专硕" sheetId="2" r:id="rId2"/>
    <sheet name="博士" sheetId="3" r:id="rId3"/>
  </sheets>
  <definedNames/>
  <calcPr fullCalcOnLoad="1"/>
</workbook>
</file>

<file path=xl/sharedStrings.xml><?xml version="1.0" encoding="utf-8"?>
<sst xmlns="http://schemas.openxmlformats.org/spreadsheetml/2006/main" count="142" uniqueCount="75">
  <si>
    <t>姓名</t>
  </si>
  <si>
    <t>性别</t>
  </si>
  <si>
    <t>名族</t>
  </si>
  <si>
    <t>专业</t>
  </si>
  <si>
    <t>思想政治表现（注明获得的表彰以及所担任的学生干部）</t>
  </si>
  <si>
    <t>学习成绩*0.4</t>
  </si>
  <si>
    <t>发表论文加分（注明影响因子）</t>
  </si>
  <si>
    <t>科研成果加分</t>
  </si>
  <si>
    <t>社会活动加分</t>
  </si>
  <si>
    <t>总分</t>
  </si>
  <si>
    <t>备注</t>
  </si>
  <si>
    <t>排名</t>
  </si>
  <si>
    <t>结果</t>
  </si>
  <si>
    <t>SSCI</t>
  </si>
  <si>
    <t>SCI</t>
  </si>
  <si>
    <t>EI</t>
  </si>
  <si>
    <t>CSSCI（注明权威、重要、一般）</t>
  </si>
  <si>
    <t>北大核心</t>
  </si>
  <si>
    <t>汉</t>
  </si>
  <si>
    <t>女</t>
  </si>
  <si>
    <t>李晓旭</t>
  </si>
  <si>
    <t>男</t>
  </si>
  <si>
    <t>女</t>
  </si>
  <si>
    <t>金融</t>
  </si>
  <si>
    <t>参加第四届农业经济理论前沿论坛</t>
  </si>
  <si>
    <t>汉</t>
  </si>
  <si>
    <t>李晓宇</t>
  </si>
  <si>
    <t>经研究生奖学金评审领导小组批准，拟推荐获得国家奖学金</t>
  </si>
  <si>
    <t>民族</t>
  </si>
  <si>
    <t>农林经济管理</t>
  </si>
  <si>
    <t>褚力其</t>
  </si>
  <si>
    <t>1、中国农村经济[A1] (260+6.457);2、中国农业大学学报（自然科学版）[A6](8+1.711)</t>
  </si>
  <si>
    <t>2020年6月入选第四届农业经济理论前言论坛会议论文</t>
  </si>
  <si>
    <t>崔瑜</t>
  </si>
  <si>
    <t>农业经济管理</t>
  </si>
  <si>
    <t>1、Environmental Science and Pollution Research[A2](120+3.056)</t>
  </si>
  <si>
    <t>1、农业技术经济学[A3](60+3.606)</t>
  </si>
  <si>
    <t>第十七届长三角研究生“三农”优秀论文</t>
  </si>
  <si>
    <t>第八届大学生创新创业论坛中论文获一等奖</t>
  </si>
  <si>
    <t>秦国庆</t>
  </si>
  <si>
    <t>1、中国农村经济[A1]（260+6.457）2、上海财经大学学报[A6]（8+2.582）3、西北农林科技大学学报（社会科学版）[A6]（15+2.825）</t>
  </si>
  <si>
    <t>陕西省第十四次哲学社会科学优秀成果三等奖</t>
  </si>
  <si>
    <t>论文入选2018年“学术前沿：中国农业经济学者（海南）峰会”</t>
  </si>
  <si>
    <t>宁嘉晨</t>
  </si>
  <si>
    <t>男</t>
  </si>
  <si>
    <t>汉</t>
  </si>
  <si>
    <t>农林经济管理</t>
  </si>
  <si>
    <t>袁嘉宏</t>
  </si>
  <si>
    <t>女</t>
  </si>
  <si>
    <t>IEEE ACCESS[A2](120+3.745)</t>
  </si>
  <si>
    <t>王倩</t>
  </si>
  <si>
    <t>农林经济管理</t>
  </si>
  <si>
    <t xml:space="preserve">LAND USE POLICY(260+3.682)
</t>
  </si>
  <si>
    <t>1、中国土地科学论坛参会，分会场报告；2、中国土地制度改革70年学术研讨会参会</t>
  </si>
  <si>
    <t>徐鑫</t>
  </si>
  <si>
    <t>李林霏</t>
  </si>
  <si>
    <t>2018-2019学年优秀研究生</t>
  </si>
  <si>
    <t>Environmental science and pollution research(120+3.056)</t>
  </si>
  <si>
    <t>参编教材《农业园区规划与管理》</t>
  </si>
  <si>
    <t>1、2019杨凌国际农业科技论坛，分会场作报告</t>
  </si>
  <si>
    <t>钱琛</t>
  </si>
  <si>
    <t>2019年度优秀共青团员</t>
  </si>
  <si>
    <t>资源科学[重要]（60+4.293）</t>
  </si>
  <si>
    <t>王转弟</t>
  </si>
  <si>
    <t>1、2018-2019学年优秀研究生 2、2019年硕士研究生国家奖学金</t>
  </si>
  <si>
    <t xml:space="preserve">1、世界农业[一般]
（3+1.286）
2、南方经济[重要]
（30+2.867）
</t>
  </si>
  <si>
    <t>参编专著《东北老工业基地农村人力资本投资研究》</t>
  </si>
  <si>
    <t>1、参加2019年农林经济管理学术年会</t>
  </si>
  <si>
    <t>经研究生奖学金评审领导小组批准，拟推荐获得国家奖学金</t>
  </si>
  <si>
    <t>经研究生奖学金评审领导小组批准，拟推荐获得国家奖学金</t>
  </si>
  <si>
    <t>经研究生奖学金评审领导小组批准，拟推荐获得校长奖学金</t>
  </si>
  <si>
    <t>Land Degradation &amp; Development[A2](120+3.775)</t>
  </si>
  <si>
    <t>第一作者发表《Electronic Commerce Research》60+2.507</t>
  </si>
  <si>
    <t>第一作者发表《future internet》30+2.030</t>
  </si>
  <si>
    <t>西北农林科技大学学报（社会科学版）（15+2.825）*0.6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</si>
</sst>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0.0_ 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2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20" fillId="14" borderId="6" applyNumberFormat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2" fillId="9" borderId="8" applyNumberFormat="0" applyAlignment="0" applyProtection="0"/>
    <xf numFmtId="0" fontId="9" fillId="3" borderId="5" applyNumberFormat="0" applyAlignment="0" applyProtection="0"/>
    <xf numFmtId="0" fontId="27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0" fillId="5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18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21" fillId="18" borderId="10" xfId="0" applyFont="1" applyFill="1" applyBorder="1" applyAlignment="1">
      <alignment horizontal="center" vertical="center" wrapText="1"/>
    </xf>
    <xf numFmtId="176" fontId="21" fillId="18" borderId="10" xfId="0" applyNumberFormat="1" applyFont="1" applyFill="1" applyBorder="1" applyAlignment="1">
      <alignment horizontal="center" vertical="center" wrapText="1"/>
    </xf>
    <xf numFmtId="177" fontId="21" fillId="18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18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18" borderId="10" xfId="0" applyFont="1" applyFill="1" applyBorder="1" applyAlignment="1">
      <alignment horizontal="center" vertical="center" wrapText="1"/>
    </xf>
    <xf numFmtId="0" fontId="21" fillId="18" borderId="0" xfId="0" applyFont="1" applyFill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176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177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1" fillId="0" borderId="10" xfId="0" applyFont="1" applyBorder="1" applyAlignment="1">
      <alignment vertical="center"/>
    </xf>
    <xf numFmtId="178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1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tabSelected="1" zoomScale="94" zoomScaleNormal="94" zoomScalePageLayoutView="0" workbookViewId="0" topLeftCell="C1">
      <selection activeCell="A1" sqref="A1:A9"/>
    </sheetView>
  </sheetViews>
  <sheetFormatPr defaultColWidth="9.00390625" defaultRowHeight="14.25"/>
  <cols>
    <col min="1" max="1" width="9.00390625" style="3" customWidth="1"/>
    <col min="2" max="2" width="7.625" style="3" customWidth="1"/>
    <col min="3" max="3" width="8.125" style="3" customWidth="1"/>
    <col min="4" max="4" width="15.75390625" style="3" customWidth="1"/>
    <col min="5" max="5" width="8.75390625" style="3" customWidth="1"/>
    <col min="6" max="6" width="7.00390625" style="4" customWidth="1"/>
    <col min="7" max="7" width="5.50390625" style="3" customWidth="1"/>
    <col min="8" max="8" width="7.00390625" style="5" customWidth="1"/>
    <col min="9" max="9" width="7.875" style="5" customWidth="1"/>
    <col min="10" max="10" width="8.00390625" style="3" customWidth="1"/>
    <col min="11" max="11" width="8.50390625" style="3" customWidth="1"/>
    <col min="12" max="13" width="7.25390625" style="3" customWidth="1"/>
    <col min="14" max="14" width="22.25390625" style="3" customWidth="1"/>
    <col min="15" max="15" width="10.75390625" style="3" customWidth="1"/>
    <col min="16" max="16" width="21.625" style="3" customWidth="1"/>
    <col min="17" max="17" width="8.125" style="3" customWidth="1"/>
    <col min="18" max="18" width="14.75390625" style="3" customWidth="1"/>
    <col min="19" max="19" width="4.75390625" style="3" hidden="1" customWidth="1"/>
    <col min="20" max="20" width="7.125" style="3" customWidth="1"/>
    <col min="21" max="21" width="24.25390625" style="3" customWidth="1"/>
    <col min="22" max="22" width="10.25390625" style="3" customWidth="1"/>
    <col min="23" max="23" width="8.125" style="6" customWidth="1"/>
    <col min="24" max="24" width="5.625" style="7" customWidth="1"/>
    <col min="25" max="25" width="10.625" style="3" customWidth="1"/>
    <col min="26" max="26" width="15.125" style="3" customWidth="1"/>
    <col min="27" max="16384" width="9.00390625" style="3" customWidth="1"/>
  </cols>
  <sheetData>
    <row r="1" spans="1:26" s="2" customFormat="1" ht="30" customHeight="1">
      <c r="A1" s="37" t="s">
        <v>0</v>
      </c>
      <c r="B1" s="37" t="s">
        <v>1</v>
      </c>
      <c r="C1" s="37" t="s">
        <v>2</v>
      </c>
      <c r="D1" s="37" t="s">
        <v>3</v>
      </c>
      <c r="E1" s="38" t="s">
        <v>4</v>
      </c>
      <c r="F1" s="38"/>
      <c r="G1" s="37" t="s">
        <v>5</v>
      </c>
      <c r="H1" s="37" t="s">
        <v>6</v>
      </c>
      <c r="I1" s="37"/>
      <c r="J1" s="37"/>
      <c r="K1" s="37"/>
      <c r="L1" s="37"/>
      <c r="M1" s="37"/>
      <c r="N1" s="37"/>
      <c r="O1" s="37"/>
      <c r="P1" s="37"/>
      <c r="Q1" s="37"/>
      <c r="R1" s="37" t="s">
        <v>7</v>
      </c>
      <c r="S1" s="37"/>
      <c r="T1" s="37"/>
      <c r="U1" s="37" t="s">
        <v>8</v>
      </c>
      <c r="V1" s="37"/>
      <c r="W1" s="39" t="s">
        <v>9</v>
      </c>
      <c r="X1" s="36" t="s">
        <v>10</v>
      </c>
      <c r="Y1" s="37" t="s">
        <v>11</v>
      </c>
      <c r="Z1" s="37" t="s">
        <v>12</v>
      </c>
    </row>
    <row r="2" spans="1:26" s="2" customFormat="1" ht="24" customHeight="1">
      <c r="A2" s="37"/>
      <c r="B2" s="37"/>
      <c r="C2" s="37"/>
      <c r="D2" s="37"/>
      <c r="E2" s="38"/>
      <c r="F2" s="38"/>
      <c r="G2" s="37"/>
      <c r="H2" s="38" t="s">
        <v>13</v>
      </c>
      <c r="I2" s="38"/>
      <c r="J2" s="37" t="s">
        <v>14</v>
      </c>
      <c r="K2" s="37"/>
      <c r="L2" s="37" t="s">
        <v>15</v>
      </c>
      <c r="M2" s="37"/>
      <c r="N2" s="37" t="s">
        <v>16</v>
      </c>
      <c r="O2" s="37"/>
      <c r="P2" s="37" t="s">
        <v>17</v>
      </c>
      <c r="Q2" s="37"/>
      <c r="R2" s="37"/>
      <c r="S2" s="37"/>
      <c r="T2" s="37"/>
      <c r="U2" s="37"/>
      <c r="V2" s="37"/>
      <c r="W2" s="39"/>
      <c r="X2" s="36"/>
      <c r="Y2" s="37"/>
      <c r="Z2" s="37"/>
    </row>
    <row r="3" spans="1:26" s="2" customFormat="1" ht="37.5" customHeight="1">
      <c r="A3" s="20" t="s">
        <v>50</v>
      </c>
      <c r="B3" s="20" t="s">
        <v>19</v>
      </c>
      <c r="C3" s="20" t="s">
        <v>18</v>
      </c>
      <c r="D3" s="20" t="s">
        <v>51</v>
      </c>
      <c r="E3" s="20"/>
      <c r="F3" s="20">
        <v>10</v>
      </c>
      <c r="G3" s="20">
        <v>35</v>
      </c>
      <c r="H3" s="20" t="s">
        <v>52</v>
      </c>
      <c r="I3" s="20">
        <v>263.682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 t="s">
        <v>53</v>
      </c>
      <c r="V3" s="20">
        <v>2</v>
      </c>
      <c r="W3" s="20">
        <f>F3+G3+I3+V3</f>
        <v>310.682</v>
      </c>
      <c r="X3" s="20"/>
      <c r="Y3" s="20">
        <v>1</v>
      </c>
      <c r="Z3" s="20" t="s">
        <v>27</v>
      </c>
    </row>
    <row r="4" spans="1:26" ht="34.5" customHeight="1">
      <c r="A4" s="20" t="s">
        <v>54</v>
      </c>
      <c r="B4" s="20" t="s">
        <v>19</v>
      </c>
      <c r="C4" s="20" t="s">
        <v>18</v>
      </c>
      <c r="D4" s="20" t="s">
        <v>51</v>
      </c>
      <c r="E4" s="20"/>
      <c r="F4" s="20">
        <v>10</v>
      </c>
      <c r="G4" s="20">
        <v>35.6</v>
      </c>
      <c r="H4" s="20" t="s">
        <v>52</v>
      </c>
      <c r="I4" s="20">
        <v>263.682</v>
      </c>
      <c r="J4" s="20"/>
      <c r="K4" s="20"/>
      <c r="L4" s="20"/>
      <c r="M4" s="20"/>
      <c r="N4" s="20"/>
      <c r="O4" s="20"/>
      <c r="P4" s="20"/>
      <c r="Q4" s="20"/>
      <c r="R4" s="21"/>
      <c r="S4" s="20"/>
      <c r="T4" s="20"/>
      <c r="U4" s="20"/>
      <c r="V4" s="20"/>
      <c r="W4" s="20">
        <v>309.282</v>
      </c>
      <c r="X4" s="20"/>
      <c r="Y4" s="20">
        <v>2</v>
      </c>
      <c r="Z4" s="20" t="s">
        <v>69</v>
      </c>
    </row>
    <row r="5" spans="1:26" ht="40.5" customHeight="1">
      <c r="A5" s="20" t="s">
        <v>55</v>
      </c>
      <c r="B5" s="20" t="s">
        <v>19</v>
      </c>
      <c r="C5" s="20" t="s">
        <v>18</v>
      </c>
      <c r="D5" s="20" t="s">
        <v>51</v>
      </c>
      <c r="E5" s="20" t="s">
        <v>56</v>
      </c>
      <c r="F5" s="20">
        <v>11</v>
      </c>
      <c r="G5" s="20">
        <v>35.04</v>
      </c>
      <c r="H5" s="20" t="s">
        <v>57</v>
      </c>
      <c r="I5" s="20">
        <v>123.056</v>
      </c>
      <c r="J5" s="20"/>
      <c r="K5" s="20"/>
      <c r="L5" s="20"/>
      <c r="M5" s="20"/>
      <c r="N5" s="20"/>
      <c r="O5" s="20"/>
      <c r="P5" s="20"/>
      <c r="Q5" s="20"/>
      <c r="R5" s="20" t="s">
        <v>58</v>
      </c>
      <c r="S5" s="20"/>
      <c r="T5" s="20">
        <v>1</v>
      </c>
      <c r="U5" s="20" t="s">
        <v>59</v>
      </c>
      <c r="V5" s="20">
        <v>1.5</v>
      </c>
      <c r="W5" s="20">
        <f>F5+G5+T5+V5+I5</f>
        <v>171.596</v>
      </c>
      <c r="X5" s="20"/>
      <c r="Y5" s="20">
        <v>3</v>
      </c>
      <c r="Z5" s="20" t="s">
        <v>27</v>
      </c>
    </row>
    <row r="6" spans="1:26" ht="30.75" customHeight="1">
      <c r="A6" s="20" t="s">
        <v>60</v>
      </c>
      <c r="B6" s="20" t="s">
        <v>19</v>
      </c>
      <c r="C6" s="20" t="s">
        <v>18</v>
      </c>
      <c r="D6" s="20" t="s">
        <v>51</v>
      </c>
      <c r="E6" s="20" t="s">
        <v>61</v>
      </c>
      <c r="F6" s="20">
        <v>11</v>
      </c>
      <c r="G6" s="20">
        <v>34.12</v>
      </c>
      <c r="H6" s="20"/>
      <c r="I6" s="20"/>
      <c r="J6" s="20"/>
      <c r="K6" s="20"/>
      <c r="L6" s="20"/>
      <c r="M6" s="20"/>
      <c r="N6" s="20" t="s">
        <v>62</v>
      </c>
      <c r="O6" s="20">
        <v>64.293</v>
      </c>
      <c r="P6" s="20"/>
      <c r="Q6" s="20"/>
      <c r="R6" s="20"/>
      <c r="S6" s="20"/>
      <c r="T6" s="20"/>
      <c r="U6" s="20"/>
      <c r="V6" s="20"/>
      <c r="W6" s="20">
        <f>O6+G6+F6</f>
        <v>109.41300000000001</v>
      </c>
      <c r="X6" s="20"/>
      <c r="Y6" s="20">
        <v>6</v>
      </c>
      <c r="Z6" s="20" t="s">
        <v>27</v>
      </c>
    </row>
    <row r="7" spans="1:26" ht="32.25" customHeight="1">
      <c r="A7" s="20" t="s">
        <v>63</v>
      </c>
      <c r="B7" s="20" t="s">
        <v>19</v>
      </c>
      <c r="C7" s="20" t="s">
        <v>18</v>
      </c>
      <c r="D7" s="20" t="s">
        <v>51</v>
      </c>
      <c r="E7" s="20" t="s">
        <v>64</v>
      </c>
      <c r="F7" s="20">
        <v>13</v>
      </c>
      <c r="G7" s="20">
        <v>33.4</v>
      </c>
      <c r="H7" s="20"/>
      <c r="I7" s="20"/>
      <c r="J7" s="20"/>
      <c r="K7" s="20"/>
      <c r="L7" s="20"/>
      <c r="M7" s="20"/>
      <c r="N7" s="20" t="s">
        <v>65</v>
      </c>
      <c r="O7" s="20">
        <v>37.153</v>
      </c>
      <c r="P7" s="20"/>
      <c r="Q7" s="20">
        <v>3.694</v>
      </c>
      <c r="R7" s="20" t="s">
        <v>66</v>
      </c>
      <c r="S7" s="20"/>
      <c r="T7" s="20">
        <v>2</v>
      </c>
      <c r="U7" s="20" t="s">
        <v>67</v>
      </c>
      <c r="V7" s="20">
        <v>0.5</v>
      </c>
      <c r="W7" s="20">
        <v>86.593</v>
      </c>
      <c r="X7" s="20"/>
      <c r="Y7" s="20">
        <v>7</v>
      </c>
      <c r="Z7" s="20" t="s">
        <v>70</v>
      </c>
    </row>
    <row r="8" spans="1:26" s="2" customFormat="1" ht="31.5" customHeight="1">
      <c r="A8" s="20" t="s">
        <v>43</v>
      </c>
      <c r="B8" s="20" t="s">
        <v>44</v>
      </c>
      <c r="C8" s="20" t="s">
        <v>45</v>
      </c>
      <c r="D8" s="20" t="s">
        <v>46</v>
      </c>
      <c r="E8" s="20"/>
      <c r="F8" s="20">
        <v>10</v>
      </c>
      <c r="G8" s="20">
        <v>35.16</v>
      </c>
      <c r="H8" s="20"/>
      <c r="I8" s="20"/>
      <c r="J8" s="20" t="s">
        <v>71</v>
      </c>
      <c r="K8" s="20">
        <v>123.775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168.935</v>
      </c>
      <c r="X8" s="20"/>
      <c r="Y8" s="20">
        <v>4</v>
      </c>
      <c r="Z8" s="20" t="s">
        <v>27</v>
      </c>
    </row>
    <row r="9" spans="1:26" s="2" customFormat="1" ht="31.5" customHeight="1">
      <c r="A9" s="20" t="s">
        <v>47</v>
      </c>
      <c r="B9" s="20" t="s">
        <v>48</v>
      </c>
      <c r="C9" s="20" t="s">
        <v>45</v>
      </c>
      <c r="D9" s="20" t="s">
        <v>46</v>
      </c>
      <c r="E9" s="20"/>
      <c r="F9" s="20">
        <v>10</v>
      </c>
      <c r="G9" s="20">
        <v>34.9</v>
      </c>
      <c r="H9" s="20" t="s">
        <v>49</v>
      </c>
      <c r="I9" s="20">
        <v>123.745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168.645</v>
      </c>
      <c r="X9" s="20"/>
      <c r="Y9" s="20">
        <v>5</v>
      </c>
      <c r="Z9" s="20" t="s">
        <v>27</v>
      </c>
    </row>
  </sheetData>
  <sheetProtection/>
  <mergeCells count="18">
    <mergeCell ref="Z1:Z2"/>
    <mergeCell ref="H2:I2"/>
    <mergeCell ref="J2:K2"/>
    <mergeCell ref="L2:M2"/>
    <mergeCell ref="N2:O2"/>
    <mergeCell ref="P2:Q2"/>
    <mergeCell ref="H1:Q1"/>
    <mergeCell ref="R1:T2"/>
    <mergeCell ref="U1:V2"/>
    <mergeCell ref="W1:W2"/>
    <mergeCell ref="X1:X2"/>
    <mergeCell ref="Y1:Y2"/>
    <mergeCell ref="A1:A2"/>
    <mergeCell ref="B1:B2"/>
    <mergeCell ref="C1:C2"/>
    <mergeCell ref="D1:D2"/>
    <mergeCell ref="E1:F2"/>
    <mergeCell ref="G1:G2"/>
  </mergeCells>
  <printOptions/>
  <pageMargins left="0.7" right="0.7" top="0.75" bottom="0.75" header="0.3" footer="0.3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"/>
  <sheetViews>
    <sheetView zoomScale="70" zoomScaleNormal="70" zoomScalePageLayoutView="0" workbookViewId="0" topLeftCell="A1">
      <selection activeCell="F17" sqref="F17"/>
    </sheetView>
  </sheetViews>
  <sheetFormatPr defaultColWidth="9.00390625" defaultRowHeight="14.25"/>
  <cols>
    <col min="1" max="1" width="9.00390625" style="3" customWidth="1"/>
    <col min="2" max="2" width="7.625" style="3" customWidth="1"/>
    <col min="3" max="3" width="8.125" style="3" customWidth="1"/>
    <col min="4" max="4" width="15.75390625" style="3" customWidth="1"/>
    <col min="5" max="5" width="8.75390625" style="3" customWidth="1"/>
    <col min="6" max="6" width="7.00390625" style="4" customWidth="1"/>
    <col min="7" max="7" width="5.50390625" style="3" customWidth="1"/>
    <col min="8" max="8" width="12.00390625" style="5" customWidth="1"/>
    <col min="9" max="9" width="11.75390625" style="5" customWidth="1"/>
    <col min="10" max="10" width="10.75390625" style="3" customWidth="1"/>
    <col min="11" max="11" width="10.25390625" style="3" customWidth="1"/>
    <col min="12" max="15" width="10.75390625" style="3" customWidth="1"/>
    <col min="16" max="16" width="10.375" style="3" customWidth="1"/>
    <col min="17" max="17" width="8.125" style="3" customWidth="1"/>
    <col min="18" max="18" width="14.75390625" style="3" customWidth="1"/>
    <col min="19" max="19" width="4.75390625" style="3" hidden="1" customWidth="1"/>
    <col min="20" max="20" width="8.75390625" style="3" customWidth="1"/>
    <col min="21" max="21" width="24.25390625" style="3" customWidth="1"/>
    <col min="22" max="22" width="10.25390625" style="3" customWidth="1"/>
    <col min="23" max="23" width="8.125" style="6" customWidth="1"/>
    <col min="24" max="24" width="5.625" style="7" customWidth="1"/>
    <col min="25" max="25" width="10.625" style="3" customWidth="1"/>
    <col min="26" max="26" width="15.125" style="3" customWidth="1"/>
    <col min="27" max="16384" width="9.00390625" style="3" customWidth="1"/>
  </cols>
  <sheetData>
    <row r="1" spans="1:26" ht="8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8" customHeight="1" hidden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s="1" customFormat="1" ht="29.25" customHeight="1">
      <c r="A3" s="42" t="s">
        <v>0</v>
      </c>
      <c r="B3" s="42" t="s">
        <v>1</v>
      </c>
      <c r="C3" s="42" t="s">
        <v>2</v>
      </c>
      <c r="D3" s="42" t="s">
        <v>3</v>
      </c>
      <c r="E3" s="43" t="s">
        <v>4</v>
      </c>
      <c r="F3" s="43"/>
      <c r="G3" s="46" t="s">
        <v>5</v>
      </c>
      <c r="H3" s="42" t="s">
        <v>6</v>
      </c>
      <c r="I3" s="42"/>
      <c r="J3" s="42"/>
      <c r="K3" s="42"/>
      <c r="L3" s="42"/>
      <c r="M3" s="42"/>
      <c r="N3" s="42"/>
      <c r="O3" s="42"/>
      <c r="P3" s="42"/>
      <c r="Q3" s="42"/>
      <c r="R3" s="46" t="s">
        <v>7</v>
      </c>
      <c r="S3" s="46"/>
      <c r="T3" s="46"/>
      <c r="U3" s="42" t="s">
        <v>8</v>
      </c>
      <c r="V3" s="42"/>
      <c r="W3" s="40" t="s">
        <v>9</v>
      </c>
      <c r="X3" s="41" t="s">
        <v>10</v>
      </c>
      <c r="Y3" s="42" t="s">
        <v>11</v>
      </c>
      <c r="Z3" s="42" t="s">
        <v>12</v>
      </c>
    </row>
    <row r="4" spans="1:26" s="1" customFormat="1" ht="48.75" customHeight="1">
      <c r="A4" s="42"/>
      <c r="B4" s="42"/>
      <c r="C4" s="42"/>
      <c r="D4" s="42"/>
      <c r="E4" s="43"/>
      <c r="F4" s="43"/>
      <c r="G4" s="46"/>
      <c r="H4" s="43" t="s">
        <v>13</v>
      </c>
      <c r="I4" s="43"/>
      <c r="J4" s="42" t="s">
        <v>14</v>
      </c>
      <c r="K4" s="42"/>
      <c r="L4" s="42" t="s">
        <v>15</v>
      </c>
      <c r="M4" s="42"/>
      <c r="N4" s="42" t="s">
        <v>16</v>
      </c>
      <c r="O4" s="42"/>
      <c r="P4" s="42" t="s">
        <v>17</v>
      </c>
      <c r="Q4" s="42"/>
      <c r="R4" s="46"/>
      <c r="S4" s="46"/>
      <c r="T4" s="46"/>
      <c r="U4" s="42"/>
      <c r="V4" s="42"/>
      <c r="W4" s="40"/>
      <c r="X4" s="41"/>
      <c r="Y4" s="42"/>
      <c r="Z4" s="42"/>
    </row>
    <row r="5" spans="1:26" s="26" customFormat="1" ht="33" customHeight="1">
      <c r="A5" s="23" t="s">
        <v>20</v>
      </c>
      <c r="B5" s="23" t="s">
        <v>22</v>
      </c>
      <c r="C5" s="24" t="s">
        <v>18</v>
      </c>
      <c r="D5" s="23" t="s">
        <v>23</v>
      </c>
      <c r="E5" s="25"/>
      <c r="F5" s="24">
        <v>10</v>
      </c>
      <c r="G5" s="24">
        <f>85.8*0.4</f>
        <v>34.32</v>
      </c>
      <c r="H5" s="24"/>
      <c r="I5" s="24"/>
      <c r="J5" s="24"/>
      <c r="K5" s="24"/>
      <c r="L5" s="24"/>
      <c r="M5" s="24"/>
      <c r="N5" s="27" t="s">
        <v>74</v>
      </c>
      <c r="O5" s="24">
        <f>17.825*0.6</f>
        <v>10.694999999999999</v>
      </c>
      <c r="P5" s="24"/>
      <c r="Q5" s="24"/>
      <c r="R5" s="24"/>
      <c r="S5" s="24"/>
      <c r="T5" s="24"/>
      <c r="U5" s="23" t="s">
        <v>24</v>
      </c>
      <c r="V5" s="24">
        <v>0.5</v>
      </c>
      <c r="W5" s="24">
        <f>F5+G5+I5+K5+M5+O5+Q5+T5+V5</f>
        <v>55.515</v>
      </c>
      <c r="X5" s="24"/>
      <c r="Y5" s="24">
        <v>2</v>
      </c>
      <c r="Z5" s="27" t="s">
        <v>68</v>
      </c>
    </row>
    <row r="6" spans="1:26" s="2" customFormat="1" ht="34.5" customHeight="1">
      <c r="A6" s="9" t="s">
        <v>26</v>
      </c>
      <c r="B6" s="9" t="s">
        <v>21</v>
      </c>
      <c r="C6" s="8" t="s">
        <v>18</v>
      </c>
      <c r="D6" s="9" t="s">
        <v>23</v>
      </c>
      <c r="E6" s="8"/>
      <c r="F6" s="8">
        <v>10</v>
      </c>
      <c r="G6" s="8">
        <f>84.9*0.4</f>
        <v>33.96</v>
      </c>
      <c r="H6" s="22" t="s">
        <v>72</v>
      </c>
      <c r="I6" s="8">
        <v>62.507</v>
      </c>
      <c r="J6" s="8"/>
      <c r="K6" s="8"/>
      <c r="L6" s="22" t="s">
        <v>73</v>
      </c>
      <c r="M6" s="8">
        <v>32.03</v>
      </c>
      <c r="N6" s="8"/>
      <c r="O6" s="8"/>
      <c r="P6" s="8"/>
      <c r="Q6" s="8"/>
      <c r="R6" s="8"/>
      <c r="S6" s="8"/>
      <c r="T6" s="8"/>
      <c r="U6" s="8"/>
      <c r="V6" s="8"/>
      <c r="W6" s="8">
        <f>F6+G6+I6+K6+M6+O6+Q6+T6+V6</f>
        <v>138.497</v>
      </c>
      <c r="X6" s="8"/>
      <c r="Y6" s="8">
        <v>1</v>
      </c>
      <c r="Z6" s="17" t="s">
        <v>68</v>
      </c>
    </row>
  </sheetData>
  <sheetProtection/>
  <mergeCells count="19">
    <mergeCell ref="A1:Z2"/>
    <mergeCell ref="A3:A4"/>
    <mergeCell ref="B3:B4"/>
    <mergeCell ref="C3:C4"/>
    <mergeCell ref="D3:D4"/>
    <mergeCell ref="E3:F4"/>
    <mergeCell ref="G3:G4"/>
    <mergeCell ref="H3:Q3"/>
    <mergeCell ref="R3:T4"/>
    <mergeCell ref="U3:V4"/>
    <mergeCell ref="W3:W4"/>
    <mergeCell ref="X3:X4"/>
    <mergeCell ref="Y3:Y4"/>
    <mergeCell ref="Z3:Z4"/>
    <mergeCell ref="H4:I4"/>
    <mergeCell ref="J4:K4"/>
    <mergeCell ref="L4:M4"/>
    <mergeCell ref="N4:O4"/>
    <mergeCell ref="P4:Q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"/>
  <sheetViews>
    <sheetView zoomScale="98" zoomScaleNormal="98" zoomScalePageLayoutView="0" workbookViewId="0" topLeftCell="A1">
      <selection activeCell="A3" sqref="A3:IV3"/>
    </sheetView>
  </sheetViews>
  <sheetFormatPr defaultColWidth="9.00390625" defaultRowHeight="14.25"/>
  <cols>
    <col min="1" max="1" width="8.50390625" style="0" customWidth="1"/>
    <col min="2" max="2" width="5.25390625" style="0" customWidth="1"/>
    <col min="3" max="3" width="7.125" style="0" customWidth="1"/>
    <col min="4" max="4" width="13.50390625" style="0" customWidth="1"/>
    <col min="5" max="5" width="12.125" style="0" customWidth="1"/>
    <col min="6" max="6" width="4.625" style="0" customWidth="1"/>
    <col min="7" max="7" width="5.625" style="0" customWidth="1"/>
    <col min="8" max="8" width="3.00390625" style="0" customWidth="1"/>
    <col min="9" max="9" width="2.75390625" style="0" customWidth="1"/>
    <col min="10" max="10" width="14.00390625" style="0" customWidth="1"/>
    <col min="11" max="11" width="6.00390625" style="0" customWidth="1"/>
    <col min="12" max="12" width="2.75390625" style="0" customWidth="1"/>
    <col min="13" max="13" width="2.625" style="0" customWidth="1"/>
    <col min="14" max="14" width="17.75390625" style="0" customWidth="1"/>
    <col min="15" max="15" width="7.00390625" style="0" customWidth="1"/>
    <col min="16" max="16" width="2.75390625" style="0" customWidth="1"/>
    <col min="17" max="17" width="3.00390625" style="0" customWidth="1"/>
    <col min="18" max="18" width="4.75390625" style="0" customWidth="1"/>
    <col min="19" max="19" width="6.25390625" style="0" customWidth="1"/>
    <col min="20" max="20" width="3.625" style="0" customWidth="1"/>
    <col min="21" max="21" width="19.50390625" style="0" customWidth="1"/>
    <col min="22" max="22" width="3.50390625" style="0" customWidth="1"/>
    <col min="23" max="23" width="9.75390625" style="0" customWidth="1"/>
    <col min="24" max="24" width="8.375" style="0" customWidth="1"/>
    <col min="25" max="25" width="5.50390625" style="16" customWidth="1"/>
    <col min="26" max="26" width="8.875" style="19" customWidth="1"/>
  </cols>
  <sheetData>
    <row r="1" spans="1:26" ht="27" customHeight="1">
      <c r="A1" s="50" t="s">
        <v>0</v>
      </c>
      <c r="B1" s="50" t="s">
        <v>1</v>
      </c>
      <c r="C1" s="50" t="s">
        <v>28</v>
      </c>
      <c r="D1" s="50" t="s">
        <v>3</v>
      </c>
      <c r="E1" s="49" t="s">
        <v>4</v>
      </c>
      <c r="F1" s="49"/>
      <c r="G1" s="50" t="s">
        <v>5</v>
      </c>
      <c r="H1" s="50" t="s">
        <v>6</v>
      </c>
      <c r="I1" s="50"/>
      <c r="J1" s="50"/>
      <c r="K1" s="50"/>
      <c r="L1" s="50"/>
      <c r="M1" s="50"/>
      <c r="N1" s="50"/>
      <c r="O1" s="50"/>
      <c r="P1" s="50"/>
      <c r="Q1" s="50"/>
      <c r="R1" s="50" t="s">
        <v>7</v>
      </c>
      <c r="S1" s="50"/>
      <c r="T1" s="50"/>
      <c r="U1" s="50" t="s">
        <v>8</v>
      </c>
      <c r="V1" s="50"/>
      <c r="W1" s="51" t="s">
        <v>9</v>
      </c>
      <c r="X1" s="52" t="s">
        <v>10</v>
      </c>
      <c r="Y1" s="47" t="s">
        <v>11</v>
      </c>
      <c r="Z1" s="48" t="s">
        <v>12</v>
      </c>
    </row>
    <row r="2" spans="1:26" ht="31.5" customHeight="1">
      <c r="A2" s="50"/>
      <c r="B2" s="50"/>
      <c r="C2" s="50"/>
      <c r="D2" s="50"/>
      <c r="E2" s="49"/>
      <c r="F2" s="49"/>
      <c r="G2" s="50"/>
      <c r="H2" s="49" t="s">
        <v>13</v>
      </c>
      <c r="I2" s="49"/>
      <c r="J2" s="50" t="s">
        <v>14</v>
      </c>
      <c r="K2" s="50"/>
      <c r="L2" s="50" t="s">
        <v>15</v>
      </c>
      <c r="M2" s="50"/>
      <c r="N2" s="50" t="s">
        <v>16</v>
      </c>
      <c r="O2" s="50"/>
      <c r="P2" s="50" t="s">
        <v>17</v>
      </c>
      <c r="Q2" s="50"/>
      <c r="R2" s="50"/>
      <c r="S2" s="50"/>
      <c r="T2" s="50"/>
      <c r="U2" s="50"/>
      <c r="V2" s="50"/>
      <c r="W2" s="51"/>
      <c r="X2" s="52"/>
      <c r="Y2" s="47"/>
      <c r="Z2" s="48"/>
    </row>
    <row r="3" spans="1:26" ht="36" customHeight="1">
      <c r="A3" s="10" t="s">
        <v>30</v>
      </c>
      <c r="B3" s="10" t="s">
        <v>21</v>
      </c>
      <c r="C3" s="10" t="s">
        <v>25</v>
      </c>
      <c r="D3" s="10" t="s">
        <v>29</v>
      </c>
      <c r="E3" s="13"/>
      <c r="F3" s="11">
        <v>10</v>
      </c>
      <c r="G3" s="10">
        <v>34.28</v>
      </c>
      <c r="H3" s="13"/>
      <c r="I3" s="13"/>
      <c r="J3" s="13"/>
      <c r="K3" s="13"/>
      <c r="L3" s="13"/>
      <c r="M3" s="13"/>
      <c r="N3" s="10" t="s">
        <v>31</v>
      </c>
      <c r="O3" s="14">
        <v>276.168</v>
      </c>
      <c r="P3" s="13"/>
      <c r="Q3" s="13"/>
      <c r="R3" s="55"/>
      <c r="S3" s="55"/>
      <c r="T3" s="13"/>
      <c r="U3" s="10" t="s">
        <v>32</v>
      </c>
      <c r="V3" s="10">
        <v>0.5</v>
      </c>
      <c r="W3" s="12">
        <f>F3+G3+I3+K3+M3+O3+Q3+T3+V3</f>
        <v>320.948</v>
      </c>
      <c r="X3" s="13"/>
      <c r="Y3" s="15">
        <v>2</v>
      </c>
      <c r="Z3" s="18" t="s">
        <v>27</v>
      </c>
    </row>
    <row r="4" spans="1:26" s="34" customFormat="1" ht="30" customHeight="1">
      <c r="A4" s="28" t="s">
        <v>33</v>
      </c>
      <c r="B4" s="28" t="s">
        <v>22</v>
      </c>
      <c r="C4" s="28" t="s">
        <v>25</v>
      </c>
      <c r="D4" s="28" t="s">
        <v>34</v>
      </c>
      <c r="E4" s="29"/>
      <c r="F4" s="30">
        <v>10</v>
      </c>
      <c r="G4" s="28">
        <f>86.9*0.4</f>
        <v>34.760000000000005</v>
      </c>
      <c r="H4" s="29"/>
      <c r="I4" s="29"/>
      <c r="J4" s="28" t="s">
        <v>35</v>
      </c>
      <c r="K4" s="28">
        <f>120+3.056</f>
        <v>123.056</v>
      </c>
      <c r="L4" s="29"/>
      <c r="M4" s="29"/>
      <c r="N4" s="28" t="s">
        <v>36</v>
      </c>
      <c r="O4" s="31">
        <f>60+3.606</f>
        <v>63.606</v>
      </c>
      <c r="P4" s="29"/>
      <c r="Q4" s="29"/>
      <c r="R4" s="53" t="s">
        <v>37</v>
      </c>
      <c r="S4" s="53"/>
      <c r="T4" s="29">
        <v>1</v>
      </c>
      <c r="U4" s="28" t="s">
        <v>38</v>
      </c>
      <c r="V4" s="28">
        <v>3</v>
      </c>
      <c r="W4" s="32">
        <f>F4+G4+I4+K4+M4+O4+Q4+T4+V4</f>
        <v>235.422</v>
      </c>
      <c r="X4" s="29"/>
      <c r="Y4" s="33">
        <v>4</v>
      </c>
      <c r="Z4" s="35" t="s">
        <v>70</v>
      </c>
    </row>
    <row r="5" spans="1:26" ht="30.75" customHeight="1">
      <c r="A5" s="10" t="s">
        <v>39</v>
      </c>
      <c r="B5" s="10" t="s">
        <v>21</v>
      </c>
      <c r="C5" s="10" t="s">
        <v>25</v>
      </c>
      <c r="D5" s="10" t="s">
        <v>34</v>
      </c>
      <c r="E5" s="13"/>
      <c r="F5" s="11">
        <v>10</v>
      </c>
      <c r="G5" s="10">
        <f>86.3*0.4</f>
        <v>34.52</v>
      </c>
      <c r="H5" s="13"/>
      <c r="I5" s="13"/>
      <c r="J5" s="13"/>
      <c r="K5" s="13"/>
      <c r="L5" s="13"/>
      <c r="M5" s="13"/>
      <c r="N5" s="10" t="s">
        <v>40</v>
      </c>
      <c r="O5" s="14">
        <f>260+6.457+15+2.582+15+2.825</f>
        <v>301.864</v>
      </c>
      <c r="P5" s="13"/>
      <c r="Q5" s="13"/>
      <c r="R5" s="54" t="s">
        <v>41</v>
      </c>
      <c r="S5" s="54"/>
      <c r="T5" s="13">
        <v>2</v>
      </c>
      <c r="U5" s="10" t="s">
        <v>42</v>
      </c>
      <c r="V5" s="10">
        <v>0.5</v>
      </c>
      <c r="W5" s="12">
        <f>F5+G5+I5+K5+M5+O5+Q5+T5+V5</f>
        <v>348.88399999999996</v>
      </c>
      <c r="X5" s="13"/>
      <c r="Y5" s="15">
        <v>1</v>
      </c>
      <c r="Z5" s="18" t="s">
        <v>27</v>
      </c>
    </row>
  </sheetData>
  <sheetProtection/>
  <mergeCells count="21">
    <mergeCell ref="R4:S4"/>
    <mergeCell ref="R5:S5"/>
    <mergeCell ref="A1:A2"/>
    <mergeCell ref="B1:B2"/>
    <mergeCell ref="C1:C2"/>
    <mergeCell ref="D1:D2"/>
    <mergeCell ref="E1:F2"/>
    <mergeCell ref="R3:S3"/>
    <mergeCell ref="G1:G2"/>
    <mergeCell ref="H1:Q1"/>
    <mergeCell ref="R1:T2"/>
    <mergeCell ref="U1:V2"/>
    <mergeCell ref="W1:W2"/>
    <mergeCell ref="X1:X2"/>
    <mergeCell ref="Y1:Y2"/>
    <mergeCell ref="Z1:Z2"/>
    <mergeCell ref="H2:I2"/>
    <mergeCell ref="J2:K2"/>
    <mergeCell ref="L2:M2"/>
    <mergeCell ref="N2:O2"/>
    <mergeCell ref="P2:Q2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张静</cp:lastModifiedBy>
  <cp:lastPrinted>2018-10-08T06:44:41Z</cp:lastPrinted>
  <dcterms:created xsi:type="dcterms:W3CDTF">2008-09-17T01:34:30Z</dcterms:created>
  <dcterms:modified xsi:type="dcterms:W3CDTF">2020-09-30T10:57:15Z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2052-11.1.0.7849</vt:lpwstr>
  </property>
</Properties>
</file>